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xl/externalLinks/externalLink1.xml" ContentType="application/vnd.openxmlformats-officedocument.spreadsheetml.externalLink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480" yWindow="15" windowWidth="11325" windowHeight="6990"/>
  </bookViews>
  <sheets>
    <sheet name="Sheet1" sheetId="2" r:id="rId1"/>
    <sheet name="Parts Manual Simpla 45-50-61 12" sheetId="1" r:id="rId2"/>
  </sheets>
  <externalReferences>
    <externalReference r:id="rId3"/>
  </externalReferences>
  <calcPr calcId="125725"/>
</workbook>
</file>

<file path=xl/calcChain.xml><?xml version="1.0" encoding="utf-8"?>
<calcChain xmlns="http://schemas.openxmlformats.org/spreadsheetml/2006/main">
  <c r="F4" i="1"/>
  <c r="G4"/>
  <c r="F5"/>
  <c r="G5"/>
  <c r="F6"/>
  <c r="G6"/>
  <c r="F7"/>
  <c r="G7"/>
  <c r="F8"/>
  <c r="G8"/>
  <c r="F9"/>
  <c r="G9"/>
  <c r="F10"/>
  <c r="G10"/>
  <c r="F11"/>
  <c r="G11"/>
  <c r="F12"/>
  <c r="G12"/>
  <c r="F13"/>
  <c r="G13"/>
  <c r="F14"/>
  <c r="G14"/>
  <c r="F15"/>
  <c r="G15"/>
  <c r="F16"/>
  <c r="G16"/>
  <c r="F17"/>
  <c r="G17"/>
  <c r="F18"/>
  <c r="G18"/>
  <c r="F19"/>
  <c r="G19"/>
  <c r="F20"/>
  <c r="G20"/>
  <c r="F21"/>
  <c r="G21"/>
  <c r="F22"/>
  <c r="G22"/>
  <c r="F23"/>
  <c r="G23"/>
  <c r="F24"/>
  <c r="G24"/>
  <c r="F25"/>
  <c r="G25"/>
  <c r="F26"/>
  <c r="G26"/>
  <c r="F27"/>
  <c r="G27"/>
  <c r="F28"/>
  <c r="G28"/>
  <c r="F29"/>
  <c r="G29"/>
  <c r="F30"/>
  <c r="G30"/>
  <c r="F31"/>
  <c r="G31"/>
  <c r="F32"/>
  <c r="G32"/>
  <c r="F33"/>
  <c r="G33"/>
  <c r="F34"/>
  <c r="G34"/>
  <c r="F35"/>
  <c r="G35"/>
  <c r="F36"/>
  <c r="G36"/>
  <c r="F37"/>
  <c r="G37"/>
  <c r="F38"/>
  <c r="G38"/>
  <c r="F39"/>
  <c r="G39"/>
  <c r="G3"/>
  <c r="F3"/>
</calcChain>
</file>

<file path=xl/sharedStrings.xml><?xml version="1.0" encoding="utf-8"?>
<sst xmlns="http://schemas.openxmlformats.org/spreadsheetml/2006/main" count="120" uniqueCount="89">
  <si>
    <t>Description</t>
  </si>
  <si>
    <t>01</t>
  </si>
  <si>
    <t>SWITCH</t>
  </si>
  <si>
    <t>03</t>
  </si>
  <si>
    <t>03A    SPAZ</t>
  </si>
  <si>
    <t>COVER</t>
  </si>
  <si>
    <t>04</t>
  </si>
  <si>
    <t>HANDLE BAR COVER</t>
  </si>
  <si>
    <t>05</t>
  </si>
  <si>
    <t>KNOB</t>
  </si>
  <si>
    <t>06</t>
  </si>
  <si>
    <t>SPECIAL WASHER</t>
  </si>
  <si>
    <t>07</t>
  </si>
  <si>
    <t>LEVER</t>
  </si>
  <si>
    <t>08</t>
  </si>
  <si>
    <t>PLAQUE</t>
  </si>
  <si>
    <t>09</t>
  </si>
  <si>
    <t>SPRING</t>
  </si>
  <si>
    <t>SHAFT</t>
  </si>
  <si>
    <t>MICROSWITCH</t>
  </si>
  <si>
    <t>SUPPORT</t>
  </si>
  <si>
    <t>SPRING PIN</t>
  </si>
  <si>
    <t>SPECIAL SCREW</t>
  </si>
  <si>
    <t>GASKET</t>
  </si>
  <si>
    <t>PIPE</t>
  </si>
  <si>
    <t>FAIRLEAD</t>
  </si>
  <si>
    <t>HANDLE BAR BODY</t>
  </si>
  <si>
    <t>SWITCH WITH KEY</t>
  </si>
  <si>
    <t>CONTACT</t>
  </si>
  <si>
    <t>KEY</t>
  </si>
  <si>
    <t>DECAL</t>
  </si>
  <si>
    <t>26A    SPAZ</t>
  </si>
  <si>
    <t>FLANGE</t>
  </si>
  <si>
    <t>BATTERY WARNING LIGHT</t>
  </si>
  <si>
    <t>LOCK NUT</t>
  </si>
  <si>
    <t>SCREW</t>
  </si>
  <si>
    <t>NUT</t>
  </si>
  <si>
    <t>LOCK WASHER</t>
  </si>
  <si>
    <t>CHECK CARD BATTERIES</t>
  </si>
  <si>
    <t xml:space="preserve"> CHECK CARD BATTERIES</t>
  </si>
  <si>
    <t xml:space="preserve">03A    </t>
  </si>
  <si>
    <t xml:space="preserve">26A    </t>
  </si>
  <si>
    <t>E83989</t>
  </si>
  <si>
    <t>Switch</t>
  </si>
  <si>
    <t>E82486</t>
  </si>
  <si>
    <t>E88305</t>
  </si>
  <si>
    <t>Cover, Black</t>
  </si>
  <si>
    <t>E88441</t>
  </si>
  <si>
    <t>Control Panel Cover, Upper</t>
  </si>
  <si>
    <t>E82493</t>
  </si>
  <si>
    <t>Grips, Handle</t>
  </si>
  <si>
    <t>E82782</t>
  </si>
  <si>
    <t>Washer</t>
  </si>
  <si>
    <t>E85751</t>
  </si>
  <si>
    <t>E82304</t>
  </si>
  <si>
    <t>E81653</t>
  </si>
  <si>
    <t>Shaft</t>
  </si>
  <si>
    <t>E82284</t>
  </si>
  <si>
    <t>Lever</t>
  </si>
  <si>
    <t>E82270</t>
  </si>
  <si>
    <t>Micro Switch</t>
  </si>
  <si>
    <t>E81704</t>
  </si>
  <si>
    <t>Gasket</t>
  </si>
  <si>
    <t>E82603</t>
  </si>
  <si>
    <t>Battery check card</t>
  </si>
  <si>
    <t>E83316</t>
  </si>
  <si>
    <t>Key Switch</t>
  </si>
  <si>
    <t>E83173</t>
  </si>
  <si>
    <t>Contact, Key Switch</t>
  </si>
  <si>
    <t>E83315</t>
  </si>
  <si>
    <t>Switch Key</t>
  </si>
  <si>
    <t>E81358</t>
  </si>
  <si>
    <t>Switch Flange</t>
  </si>
  <si>
    <t>E82351</t>
  </si>
  <si>
    <t>Key Switch Assembly w/Keys</t>
  </si>
  <si>
    <t>E83175</t>
  </si>
  <si>
    <t>battery level display</t>
  </si>
  <si>
    <t>E83157</t>
  </si>
  <si>
    <t>battery indicator card</t>
  </si>
  <si>
    <t>E81673</t>
  </si>
  <si>
    <t>Hex Nyloc Nut, M3 Zinc</t>
  </si>
  <si>
    <t>E88362</t>
  </si>
  <si>
    <t>Rocker Switch</t>
  </si>
  <si>
    <t>Spring</t>
  </si>
  <si>
    <t>Trigger Lever</t>
  </si>
  <si>
    <t>Screw M5 x 30</t>
  </si>
  <si>
    <t>ITEM</t>
  </si>
  <si>
    <t>SKU</t>
  </si>
  <si>
    <t>QTY</t>
  </si>
</sst>
</file>

<file path=xl/styles.xml><?xml version="1.0" encoding="utf-8"?>
<styleSheet xmlns="http://schemas.openxmlformats.org/spreadsheetml/2006/main">
  <fonts count="7">
    <font>
      <sz val="10"/>
      <name val="Arial"/>
    </font>
    <font>
      <sz val="8"/>
      <name val="Times New Roman"/>
      <family val="1"/>
    </font>
    <font>
      <sz val="8"/>
      <name val="Arial"/>
      <family val="2"/>
    </font>
    <font>
      <sz val="10"/>
      <name val="Arial"/>
      <family val="2"/>
    </font>
    <font>
      <sz val="11"/>
      <name val="Calibri"/>
      <family val="2"/>
    </font>
    <font>
      <sz val="10"/>
      <name val="Calibri"/>
      <family val="2"/>
    </font>
    <font>
      <b/>
      <sz val="1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Protection="1">
      <protection locked="0"/>
    </xf>
    <xf numFmtId="1" fontId="2" fillId="0" borderId="0" xfId="0" applyNumberFormat="1" applyFont="1" applyProtection="1">
      <protection locked="0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4" fillId="0" borderId="0" xfId="0" applyFont="1"/>
    <xf numFmtId="0" fontId="5" fillId="0" borderId="0" xfId="0" applyFont="1"/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/>
    </xf>
    <xf numFmtId="0" fontId="6" fillId="0" borderId="1" xfId="0" applyFont="1" applyBorder="1" applyAlignment="1">
      <alignment horizontal="left" indent="3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 indent="1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left" inden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samuelson/Documents/1manuals/1%20Manual%20Mods/NuSource/Simpla%2050B/Parts%20List%20Query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Parts List Query"/>
    </sheetNames>
    <sheetDataSet>
      <sheetData sheetId="0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C2:F39"/>
  <sheetViews>
    <sheetView tabSelected="1" workbookViewId="0">
      <selection sqref="A1:A65536"/>
    </sheetView>
  </sheetViews>
  <sheetFormatPr defaultRowHeight="12.75"/>
  <cols>
    <col min="1" max="1" width="5.28515625" customWidth="1"/>
    <col min="3" max="3" width="9.140625" style="3"/>
    <col min="4" max="4" width="14.140625" style="4" customWidth="1"/>
    <col min="5" max="5" width="28.5703125" customWidth="1"/>
    <col min="6" max="6" width="9.140625" style="3"/>
  </cols>
  <sheetData>
    <row r="2" spans="3:6" ht="15">
      <c r="C2" s="7" t="s">
        <v>86</v>
      </c>
      <c r="D2" s="8" t="s">
        <v>87</v>
      </c>
      <c r="E2" s="9" t="s">
        <v>0</v>
      </c>
      <c r="F2" s="7" t="s">
        <v>88</v>
      </c>
    </row>
    <row r="3" spans="3:6">
      <c r="C3" s="10" t="s">
        <v>1</v>
      </c>
      <c r="D3" s="10" t="s">
        <v>42</v>
      </c>
      <c r="E3" s="11" t="s">
        <v>43</v>
      </c>
      <c r="F3" s="12">
        <v>3</v>
      </c>
    </row>
    <row r="4" spans="3:6">
      <c r="C4" s="10" t="s">
        <v>3</v>
      </c>
      <c r="D4" s="10" t="s">
        <v>44</v>
      </c>
      <c r="E4" s="13" t="s">
        <v>82</v>
      </c>
      <c r="F4" s="12">
        <v>1</v>
      </c>
    </row>
    <row r="5" spans="3:6">
      <c r="C5" s="10" t="s">
        <v>40</v>
      </c>
      <c r="D5" s="10" t="s">
        <v>45</v>
      </c>
      <c r="E5" s="11" t="s">
        <v>46</v>
      </c>
      <c r="F5" s="12">
        <v>1</v>
      </c>
    </row>
    <row r="6" spans="3:6">
      <c r="C6" s="10" t="s">
        <v>6</v>
      </c>
      <c r="D6" s="10" t="s">
        <v>47</v>
      </c>
      <c r="E6" s="11" t="s">
        <v>48</v>
      </c>
      <c r="F6" s="12">
        <v>1</v>
      </c>
    </row>
    <row r="7" spans="3:6">
      <c r="C7" s="10" t="s">
        <v>8</v>
      </c>
      <c r="D7" s="10" t="s">
        <v>49</v>
      </c>
      <c r="E7" s="11" t="s">
        <v>50</v>
      </c>
      <c r="F7" s="12">
        <v>2</v>
      </c>
    </row>
    <row r="8" spans="3:6">
      <c r="C8" s="10" t="s">
        <v>10</v>
      </c>
      <c r="D8" s="10" t="s">
        <v>51</v>
      </c>
      <c r="E8" s="11" t="s">
        <v>52</v>
      </c>
      <c r="F8" s="12">
        <v>2</v>
      </c>
    </row>
    <row r="9" spans="3:6">
      <c r="C9" s="10" t="s">
        <v>12</v>
      </c>
      <c r="D9" s="10" t="s">
        <v>53</v>
      </c>
      <c r="E9" s="13" t="s">
        <v>84</v>
      </c>
      <c r="F9" s="12">
        <v>1</v>
      </c>
    </row>
    <row r="10" spans="3:6">
      <c r="C10" s="10" t="s">
        <v>14</v>
      </c>
      <c r="D10" s="10">
        <v>400648</v>
      </c>
      <c r="E10" s="11" t="s">
        <v>15</v>
      </c>
      <c r="F10" s="12">
        <v>2</v>
      </c>
    </row>
    <row r="11" spans="3:6">
      <c r="C11" s="10" t="s">
        <v>16</v>
      </c>
      <c r="D11" s="10" t="s">
        <v>54</v>
      </c>
      <c r="E11" s="13" t="s">
        <v>83</v>
      </c>
      <c r="F11" s="12">
        <v>1</v>
      </c>
    </row>
    <row r="12" spans="3:6">
      <c r="C12" s="10">
        <v>10</v>
      </c>
      <c r="D12" s="10" t="s">
        <v>55</v>
      </c>
      <c r="E12" s="11" t="s">
        <v>56</v>
      </c>
      <c r="F12" s="12">
        <v>1</v>
      </c>
    </row>
    <row r="13" spans="3:6">
      <c r="C13" s="10">
        <v>11</v>
      </c>
      <c r="D13" s="10" t="s">
        <v>57</v>
      </c>
      <c r="E13" s="11" t="s">
        <v>58</v>
      </c>
      <c r="F13" s="12">
        <v>1</v>
      </c>
    </row>
    <row r="14" spans="3:6">
      <c r="C14" s="10">
        <v>12</v>
      </c>
      <c r="D14" s="10" t="s">
        <v>59</v>
      </c>
      <c r="E14" s="11" t="s">
        <v>60</v>
      </c>
      <c r="F14" s="12">
        <v>1</v>
      </c>
    </row>
    <row r="15" spans="3:6">
      <c r="C15" s="10">
        <v>13</v>
      </c>
      <c r="D15" s="10">
        <v>203297</v>
      </c>
      <c r="E15" s="11" t="s">
        <v>20</v>
      </c>
      <c r="F15" s="12">
        <v>1</v>
      </c>
    </row>
    <row r="16" spans="3:6">
      <c r="C16" s="10">
        <v>14</v>
      </c>
      <c r="D16" s="10">
        <v>409370</v>
      </c>
      <c r="E16" s="11" t="s">
        <v>21</v>
      </c>
      <c r="F16" s="12">
        <v>1</v>
      </c>
    </row>
    <row r="17" spans="3:6">
      <c r="C17" s="10">
        <v>15</v>
      </c>
      <c r="D17" s="10">
        <v>400662</v>
      </c>
      <c r="E17" s="11" t="s">
        <v>15</v>
      </c>
      <c r="F17" s="12">
        <v>1</v>
      </c>
    </row>
    <row r="18" spans="3:6">
      <c r="C18" s="10">
        <v>16</v>
      </c>
      <c r="D18" s="10">
        <v>400663</v>
      </c>
      <c r="E18" s="11" t="s">
        <v>15</v>
      </c>
      <c r="F18" s="12">
        <v>1</v>
      </c>
    </row>
    <row r="19" spans="3:6">
      <c r="C19" s="10">
        <v>17</v>
      </c>
      <c r="D19" s="10">
        <v>206818</v>
      </c>
      <c r="E19" s="11" t="s">
        <v>22</v>
      </c>
      <c r="F19" s="12">
        <v>2</v>
      </c>
    </row>
    <row r="20" spans="3:6">
      <c r="C20" s="10">
        <v>18</v>
      </c>
      <c r="D20" s="10" t="s">
        <v>61</v>
      </c>
      <c r="E20" s="11" t="s">
        <v>62</v>
      </c>
      <c r="F20" s="12">
        <v>5</v>
      </c>
    </row>
    <row r="21" spans="3:6">
      <c r="C21" s="10">
        <v>19</v>
      </c>
      <c r="D21" s="10">
        <v>206196</v>
      </c>
      <c r="E21" s="11" t="s">
        <v>24</v>
      </c>
      <c r="F21" s="12">
        <v>1</v>
      </c>
    </row>
    <row r="22" spans="3:6">
      <c r="C22" s="10">
        <v>20</v>
      </c>
      <c r="D22" s="10">
        <v>409815</v>
      </c>
      <c r="E22" s="11" t="s">
        <v>25</v>
      </c>
      <c r="F22" s="12">
        <v>1</v>
      </c>
    </row>
    <row r="23" spans="3:6">
      <c r="C23" s="10">
        <v>21</v>
      </c>
      <c r="D23" s="10">
        <v>210310</v>
      </c>
      <c r="E23" s="11" t="s">
        <v>26</v>
      </c>
      <c r="F23" s="12">
        <v>1</v>
      </c>
    </row>
    <row r="24" spans="3:6">
      <c r="C24" s="10">
        <v>22</v>
      </c>
      <c r="D24" s="10" t="s">
        <v>63</v>
      </c>
      <c r="E24" s="11" t="s">
        <v>64</v>
      </c>
      <c r="F24" s="12">
        <v>1</v>
      </c>
    </row>
    <row r="25" spans="3:6">
      <c r="C25" s="10">
        <v>23</v>
      </c>
      <c r="D25" s="10" t="s">
        <v>65</v>
      </c>
      <c r="E25" s="11" t="s">
        <v>66</v>
      </c>
      <c r="F25" s="12">
        <v>1</v>
      </c>
    </row>
    <row r="26" spans="3:6">
      <c r="C26" s="10">
        <v>24</v>
      </c>
      <c r="D26" s="10" t="s">
        <v>67</v>
      </c>
      <c r="E26" s="11" t="s">
        <v>68</v>
      </c>
      <c r="F26" s="12">
        <v>1</v>
      </c>
    </row>
    <row r="27" spans="3:6">
      <c r="C27" s="10">
        <v>25</v>
      </c>
      <c r="D27" s="10" t="s">
        <v>69</v>
      </c>
      <c r="E27" s="11" t="s">
        <v>70</v>
      </c>
      <c r="F27" s="12">
        <v>1</v>
      </c>
    </row>
    <row r="28" spans="3:6">
      <c r="C28" s="10">
        <v>26</v>
      </c>
      <c r="D28" s="10">
        <v>404990</v>
      </c>
      <c r="E28" s="11" t="s">
        <v>30</v>
      </c>
      <c r="F28" s="12">
        <v>1</v>
      </c>
    </row>
    <row r="29" spans="3:6">
      <c r="C29" s="10" t="s">
        <v>41</v>
      </c>
      <c r="D29" s="10">
        <v>404991</v>
      </c>
      <c r="E29" s="11" t="s">
        <v>30</v>
      </c>
      <c r="F29" s="12">
        <v>1</v>
      </c>
    </row>
    <row r="30" spans="3:6">
      <c r="C30" s="10">
        <v>27</v>
      </c>
      <c r="D30" s="10" t="s">
        <v>71</v>
      </c>
      <c r="E30" s="11" t="s">
        <v>72</v>
      </c>
      <c r="F30" s="12">
        <v>1</v>
      </c>
    </row>
    <row r="31" spans="3:6">
      <c r="C31" s="10">
        <v>28</v>
      </c>
      <c r="D31" s="10" t="s">
        <v>73</v>
      </c>
      <c r="E31" s="11" t="s">
        <v>74</v>
      </c>
      <c r="F31" s="12">
        <v>1</v>
      </c>
    </row>
    <row r="32" spans="3:6">
      <c r="C32" s="10">
        <v>29</v>
      </c>
      <c r="D32" s="10" t="s">
        <v>75</v>
      </c>
      <c r="E32" s="11" t="s">
        <v>76</v>
      </c>
      <c r="F32" s="12">
        <v>1</v>
      </c>
    </row>
    <row r="33" spans="3:6">
      <c r="C33" s="10">
        <v>30</v>
      </c>
      <c r="D33" s="10" t="s">
        <v>77</v>
      </c>
      <c r="E33" s="11" t="s">
        <v>78</v>
      </c>
      <c r="F33" s="12">
        <v>1</v>
      </c>
    </row>
    <row r="34" spans="3:6">
      <c r="C34" s="10">
        <v>50</v>
      </c>
      <c r="D34" s="10" t="s">
        <v>79</v>
      </c>
      <c r="E34" s="11" t="s">
        <v>80</v>
      </c>
      <c r="F34" s="12">
        <v>5</v>
      </c>
    </row>
    <row r="35" spans="3:6">
      <c r="C35" s="10">
        <v>51</v>
      </c>
      <c r="D35" s="10">
        <v>408639</v>
      </c>
      <c r="E35" s="11" t="s">
        <v>35</v>
      </c>
      <c r="F35" s="12">
        <v>4</v>
      </c>
    </row>
    <row r="36" spans="3:6">
      <c r="C36" s="10">
        <v>52</v>
      </c>
      <c r="D36" s="10">
        <v>409034</v>
      </c>
      <c r="E36" s="11" t="s">
        <v>36</v>
      </c>
      <c r="F36" s="12">
        <v>2</v>
      </c>
    </row>
    <row r="37" spans="3:6">
      <c r="C37" s="10">
        <v>53</v>
      </c>
      <c r="D37" s="10">
        <v>408834</v>
      </c>
      <c r="E37" s="11" t="s">
        <v>35</v>
      </c>
      <c r="F37" s="12">
        <v>4</v>
      </c>
    </row>
    <row r="38" spans="3:6">
      <c r="C38" s="10">
        <v>54</v>
      </c>
      <c r="D38" s="10" t="s">
        <v>81</v>
      </c>
      <c r="E38" s="13" t="s">
        <v>85</v>
      </c>
      <c r="F38" s="12">
        <v>8</v>
      </c>
    </row>
    <row r="39" spans="3:6">
      <c r="C39" s="10">
        <v>55</v>
      </c>
      <c r="D39" s="10">
        <v>408334</v>
      </c>
      <c r="E39" s="11" t="s">
        <v>37</v>
      </c>
      <c r="F39" s="12">
        <v>2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B3:G39"/>
  <sheetViews>
    <sheetView workbookViewId="0">
      <selection activeCell="F3" sqref="F3:G39"/>
    </sheetView>
  </sheetViews>
  <sheetFormatPr defaultRowHeight="12.75"/>
  <cols>
    <col min="3" max="3" width="8.140625" customWidth="1"/>
    <col min="4" max="4" width="27.42578125" customWidth="1"/>
    <col min="5" max="5" width="5" customWidth="1"/>
    <col min="6" max="6" width="16.5703125" customWidth="1"/>
    <col min="7" max="7" width="31.140625" customWidth="1"/>
  </cols>
  <sheetData>
    <row r="3" spans="2:7" ht="15">
      <c r="B3" s="1" t="s">
        <v>1</v>
      </c>
      <c r="C3" s="2">
        <v>409485</v>
      </c>
      <c r="D3" s="1" t="s">
        <v>2</v>
      </c>
      <c r="E3" s="2">
        <v>3</v>
      </c>
      <c r="F3" s="5" t="str">
        <f>IF(ISNA(VLOOKUP(TRIM(C3),[1]!Table_Query_from_BetcoViews[[#All],[AlternateID]:[MainSKU]],4,FALSE))=TRUE,(C3),(LEFT(VLOOKUP(TRIM(C3),[1]!Table_Query_from_BetcoViews[[#All],[AlternateID]:[MainSKU]],4,FALSE),6)))</f>
        <v>E83989</v>
      </c>
      <c r="G3" s="6" t="str">
        <f>IFERROR(VLOOKUP(TRIM(C3),[1]!Table_Query_from_BetcoViews[[AlternateID]:[ItemDescr2]],5,FALSE),D3)</f>
        <v>Switch</v>
      </c>
    </row>
    <row r="4" spans="2:7" ht="15">
      <c r="B4" s="1" t="s">
        <v>3</v>
      </c>
      <c r="C4" s="2">
        <v>409486</v>
      </c>
      <c r="D4" s="1" t="s">
        <v>2</v>
      </c>
      <c r="E4" s="2">
        <v>1</v>
      </c>
      <c r="F4" s="5" t="str">
        <f>IF(ISNA(VLOOKUP(TRIM(C4),[1]!Table_Query_from_BetcoViews[[#All],[AlternateID]:[MainSKU]],4,FALSE))=TRUE,(C4),(LEFT(VLOOKUP(TRIM(C4),[1]!Table_Query_from_BetcoViews[[#All],[AlternateID]:[MainSKU]],4,FALSE),6)))</f>
        <v>E82486</v>
      </c>
      <c r="G4" s="6" t="str">
        <f>IFERROR(VLOOKUP(TRIM(C4),[1]!Table_Query_from_BetcoViews[[AlternateID]:[ItemDescr2]],5,FALSE),D4)</f>
        <v>1 Way Momentary Rocker Switch ASM - Amber</v>
      </c>
    </row>
    <row r="5" spans="2:7" ht="15">
      <c r="B5" s="1" t="s">
        <v>4</v>
      </c>
      <c r="C5" s="2">
        <v>409566</v>
      </c>
      <c r="D5" s="1" t="s">
        <v>5</v>
      </c>
      <c r="E5" s="2">
        <v>1</v>
      </c>
      <c r="F5" s="5" t="str">
        <f>IF(ISNA(VLOOKUP(TRIM(C5),[1]!Table_Query_from_BetcoViews[[#All],[AlternateID]:[MainSKU]],4,FALSE))=TRUE,(C5),(LEFT(VLOOKUP(TRIM(C5),[1]!Table_Query_from_BetcoViews[[#All],[AlternateID]:[MainSKU]],4,FALSE),6)))</f>
        <v>E88305</v>
      </c>
      <c r="G5" s="6" t="str">
        <f>IFERROR(VLOOKUP(TRIM(C5),[1]!Table_Query_from_BetcoViews[[AlternateID]:[ItemDescr2]],5,FALSE),D5)</f>
        <v>Cover, Black</v>
      </c>
    </row>
    <row r="6" spans="2:7" ht="15">
      <c r="B6" s="1" t="s">
        <v>6</v>
      </c>
      <c r="C6" s="2">
        <v>202527</v>
      </c>
      <c r="D6" s="1" t="s">
        <v>7</v>
      </c>
      <c r="E6" s="2">
        <v>1</v>
      </c>
      <c r="F6" s="5" t="str">
        <f>IF(ISNA(VLOOKUP(TRIM(C6),[1]!Table_Query_from_BetcoViews[[#All],[AlternateID]:[MainSKU]],4,FALSE))=TRUE,(C6),(LEFT(VLOOKUP(TRIM(C6),[1]!Table_Query_from_BetcoViews[[#All],[AlternateID]:[MainSKU]],4,FALSE),6)))</f>
        <v>E88441</v>
      </c>
      <c r="G6" s="6" t="str">
        <f>IFERROR(VLOOKUP(TRIM(C6),[1]!Table_Query_from_BetcoViews[[AlternateID]:[ItemDescr2]],5,FALSE),D6)</f>
        <v>Control Panel Cover, Upper</v>
      </c>
    </row>
    <row r="7" spans="2:7" ht="15">
      <c r="B7" s="1" t="s">
        <v>8</v>
      </c>
      <c r="C7" s="2">
        <v>410250</v>
      </c>
      <c r="D7" s="1" t="s">
        <v>9</v>
      </c>
      <c r="E7" s="2">
        <v>2</v>
      </c>
      <c r="F7" s="5" t="str">
        <f>IF(ISNA(VLOOKUP(TRIM(C7),[1]!Table_Query_from_BetcoViews[[#All],[AlternateID]:[MainSKU]],4,FALSE))=TRUE,(C7),(LEFT(VLOOKUP(TRIM(C7),[1]!Table_Query_from_BetcoViews[[#All],[AlternateID]:[MainSKU]],4,FALSE),6)))</f>
        <v>E82493</v>
      </c>
      <c r="G7" s="6" t="str">
        <f>IFERROR(VLOOKUP(TRIM(C7),[1]!Table_Query_from_BetcoViews[[AlternateID]:[ItemDescr2]],5,FALSE),D7)</f>
        <v>Grips, Handle</v>
      </c>
    </row>
    <row r="8" spans="2:7" ht="15">
      <c r="B8" s="1" t="s">
        <v>10</v>
      </c>
      <c r="C8" s="2">
        <v>400664</v>
      </c>
      <c r="D8" s="1" t="s">
        <v>11</v>
      </c>
      <c r="E8" s="2">
        <v>2</v>
      </c>
      <c r="F8" s="5" t="str">
        <f>IF(ISNA(VLOOKUP(TRIM(C8),[1]!Table_Query_from_BetcoViews[[#All],[AlternateID]:[MainSKU]],4,FALSE))=TRUE,(C8),(LEFT(VLOOKUP(TRIM(C8),[1]!Table_Query_from_BetcoViews[[#All],[AlternateID]:[MainSKU]],4,FALSE),6)))</f>
        <v>E82782</v>
      </c>
      <c r="G8" s="6" t="str">
        <f>IFERROR(VLOOKUP(TRIM(C8),[1]!Table_Query_from_BetcoViews[[AlternateID]:[ItemDescr2]],5,FALSE),D8)</f>
        <v>Washer</v>
      </c>
    </row>
    <row r="9" spans="2:7" ht="15">
      <c r="B9" s="1" t="s">
        <v>12</v>
      </c>
      <c r="C9" s="2">
        <v>400646</v>
      </c>
      <c r="D9" s="1" t="s">
        <v>13</v>
      </c>
      <c r="E9" s="2">
        <v>1</v>
      </c>
      <c r="F9" s="5" t="str">
        <f>IF(ISNA(VLOOKUP(TRIM(C9),[1]!Table_Query_from_BetcoViews[[#All],[AlternateID]:[MainSKU]],4,FALSE))=TRUE,(C9),(LEFT(VLOOKUP(TRIM(C9),[1]!Table_Query_from_BetcoViews[[#All],[AlternateID]:[MainSKU]],4,FALSE),6)))</f>
        <v>E85751</v>
      </c>
      <c r="G9" s="6" t="str">
        <f>IFERROR(VLOOKUP(TRIM(C9),[1]!Table_Query_from_BetcoViews[[AlternateID]:[ItemDescr2]],5,FALSE),D9)</f>
        <v>Trigger Lever for Simpla 50</v>
      </c>
    </row>
    <row r="10" spans="2:7" ht="15">
      <c r="B10" s="1" t="s">
        <v>14</v>
      </c>
      <c r="C10" s="2">
        <v>400648</v>
      </c>
      <c r="D10" s="1" t="s">
        <v>15</v>
      </c>
      <c r="E10" s="2">
        <v>2</v>
      </c>
      <c r="F10" s="5">
        <f>IF(ISNA(VLOOKUP(TRIM(C10),[1]!Table_Query_from_BetcoViews[[#All],[AlternateID]:[MainSKU]],4,FALSE))=TRUE,(C10),(LEFT(VLOOKUP(TRIM(C10),[1]!Table_Query_from_BetcoViews[[#All],[AlternateID]:[MainSKU]],4,FALSE),6)))</f>
        <v>400648</v>
      </c>
      <c r="G10" s="6" t="str">
        <f>IFERROR(VLOOKUP(TRIM(C10),[1]!Table_Query_from_BetcoViews[[AlternateID]:[ItemDescr2]],5,FALSE),D10)</f>
        <v>PLAQUE</v>
      </c>
    </row>
    <row r="11" spans="2:7" ht="15">
      <c r="B11" s="1" t="s">
        <v>16</v>
      </c>
      <c r="C11" s="2">
        <v>408131</v>
      </c>
      <c r="D11" s="1" t="s">
        <v>17</v>
      </c>
      <c r="E11" s="2">
        <v>1</v>
      </c>
      <c r="F11" s="5" t="str">
        <f>IF(ISNA(VLOOKUP(TRIM(C11),[1]!Table_Query_from_BetcoViews[[#All],[AlternateID]:[MainSKU]],4,FALSE))=TRUE,(C11),(LEFT(VLOOKUP(TRIM(C11),[1]!Table_Query_from_BetcoViews[[#All],[AlternateID]:[MainSKU]],4,FALSE),6)))</f>
        <v>E82304</v>
      </c>
      <c r="G11" s="6" t="str">
        <f>IFERROR(VLOOKUP(TRIM(C11),[1]!Table_Query_from_BetcoViews[[AlternateID]:[ItemDescr2]],5,FALSE),D11)</f>
        <v>Spring, 20.2x1.3x20.8mm Steel Torsion</v>
      </c>
    </row>
    <row r="12" spans="2:7" ht="15">
      <c r="B12" s="2">
        <v>10</v>
      </c>
      <c r="C12" s="2">
        <v>400645</v>
      </c>
      <c r="D12" s="1" t="s">
        <v>18</v>
      </c>
      <c r="E12" s="2">
        <v>1</v>
      </c>
      <c r="F12" s="5" t="str">
        <f>IF(ISNA(VLOOKUP(TRIM(C12),[1]!Table_Query_from_BetcoViews[[#All],[AlternateID]:[MainSKU]],4,FALSE))=TRUE,(C12),(LEFT(VLOOKUP(TRIM(C12),[1]!Table_Query_from_BetcoViews[[#All],[AlternateID]:[MainSKU]],4,FALSE),6)))</f>
        <v>E81653</v>
      </c>
      <c r="G12" s="6" t="str">
        <f>IFERROR(VLOOKUP(TRIM(C12),[1]!Table_Query_from_BetcoViews[[AlternateID]:[ItemDescr2]],5,FALSE),D12)</f>
        <v>Shaft</v>
      </c>
    </row>
    <row r="13" spans="2:7" ht="15">
      <c r="B13" s="2">
        <v>11</v>
      </c>
      <c r="C13" s="2">
        <v>400647</v>
      </c>
      <c r="D13" s="1" t="s">
        <v>13</v>
      </c>
      <c r="E13" s="2">
        <v>1</v>
      </c>
      <c r="F13" s="5" t="str">
        <f>IF(ISNA(VLOOKUP(TRIM(C13),[1]!Table_Query_from_BetcoViews[[#All],[AlternateID]:[MainSKU]],4,FALSE))=TRUE,(C13),(LEFT(VLOOKUP(TRIM(C13),[1]!Table_Query_from_BetcoViews[[#All],[AlternateID]:[MainSKU]],4,FALSE),6)))</f>
        <v>E82284</v>
      </c>
      <c r="G13" s="6" t="str">
        <f>IFERROR(VLOOKUP(TRIM(C13),[1]!Table_Query_from_BetcoViews[[AlternateID]:[ItemDescr2]],5,FALSE),D13)</f>
        <v>Lever</v>
      </c>
    </row>
    <row r="14" spans="2:7" ht="15">
      <c r="B14" s="2">
        <v>12</v>
      </c>
      <c r="C14" s="2">
        <v>409491</v>
      </c>
      <c r="D14" s="1" t="s">
        <v>19</v>
      </c>
      <c r="E14" s="2">
        <v>1</v>
      </c>
      <c r="F14" s="5" t="str">
        <f>IF(ISNA(VLOOKUP(TRIM(C14),[1]!Table_Query_from_BetcoViews[[#All],[AlternateID]:[MainSKU]],4,FALSE))=TRUE,(C14),(LEFT(VLOOKUP(TRIM(C14),[1]!Table_Query_from_BetcoViews[[#All],[AlternateID]:[MainSKU]],4,FALSE),6)))</f>
        <v>E82270</v>
      </c>
      <c r="G14" s="6" t="str">
        <f>IFERROR(VLOOKUP(TRIM(C14),[1]!Table_Query_from_BetcoViews[[AlternateID]:[ItemDescr2]],5,FALSE),D14)</f>
        <v>Micro Switch</v>
      </c>
    </row>
    <row r="15" spans="2:7" ht="15">
      <c r="B15" s="2">
        <v>13</v>
      </c>
      <c r="C15" s="2">
        <v>203297</v>
      </c>
      <c r="D15" s="1" t="s">
        <v>20</v>
      </c>
      <c r="E15" s="2">
        <v>1</v>
      </c>
      <c r="F15" s="5">
        <f>IF(ISNA(VLOOKUP(TRIM(C15),[1]!Table_Query_from_BetcoViews[[#All],[AlternateID]:[MainSKU]],4,FALSE))=TRUE,(C15),(LEFT(VLOOKUP(TRIM(C15),[1]!Table_Query_from_BetcoViews[[#All],[AlternateID]:[MainSKU]],4,FALSE),6)))</f>
        <v>203297</v>
      </c>
      <c r="G15" s="6" t="str">
        <f>IFERROR(VLOOKUP(TRIM(C15),[1]!Table_Query_from_BetcoViews[[AlternateID]:[ItemDescr2]],5,FALSE),D15)</f>
        <v>SUPPORT</v>
      </c>
    </row>
    <row r="16" spans="2:7" ht="15">
      <c r="B16" s="2">
        <v>14</v>
      </c>
      <c r="C16" s="2">
        <v>409370</v>
      </c>
      <c r="D16" s="1" t="s">
        <v>21</v>
      </c>
      <c r="E16" s="2">
        <v>1</v>
      </c>
      <c r="F16" s="5">
        <f>IF(ISNA(VLOOKUP(TRIM(C16),[1]!Table_Query_from_BetcoViews[[#All],[AlternateID]:[MainSKU]],4,FALSE))=TRUE,(C16),(LEFT(VLOOKUP(TRIM(C16),[1]!Table_Query_from_BetcoViews[[#All],[AlternateID]:[MainSKU]],4,FALSE),6)))</f>
        <v>409370</v>
      </c>
      <c r="G16" s="6" t="str">
        <f>IFERROR(VLOOKUP(TRIM(C16),[1]!Table_Query_from_BetcoViews[[AlternateID]:[ItemDescr2]],5,FALSE),D16)</f>
        <v>SPRING PIN</v>
      </c>
    </row>
    <row r="17" spans="2:7" ht="15">
      <c r="B17" s="2">
        <v>15</v>
      </c>
      <c r="C17" s="2">
        <v>400662</v>
      </c>
      <c r="D17" s="1" t="s">
        <v>15</v>
      </c>
      <c r="E17" s="2">
        <v>1</v>
      </c>
      <c r="F17" s="5">
        <f>IF(ISNA(VLOOKUP(TRIM(C17),[1]!Table_Query_from_BetcoViews[[#All],[AlternateID]:[MainSKU]],4,FALSE))=TRUE,(C17),(LEFT(VLOOKUP(TRIM(C17),[1]!Table_Query_from_BetcoViews[[#All],[AlternateID]:[MainSKU]],4,FALSE),6)))</f>
        <v>400662</v>
      </c>
      <c r="G17" s="6" t="str">
        <f>IFERROR(VLOOKUP(TRIM(C17),[1]!Table_Query_from_BetcoViews[[AlternateID]:[ItemDescr2]],5,FALSE),D17)</f>
        <v>PLAQUE</v>
      </c>
    </row>
    <row r="18" spans="2:7" ht="15">
      <c r="B18" s="2">
        <v>16</v>
      </c>
      <c r="C18" s="2">
        <v>400663</v>
      </c>
      <c r="D18" s="1" t="s">
        <v>15</v>
      </c>
      <c r="E18" s="2">
        <v>1</v>
      </c>
      <c r="F18" s="5">
        <f>IF(ISNA(VLOOKUP(TRIM(C18),[1]!Table_Query_from_BetcoViews[[#All],[AlternateID]:[MainSKU]],4,FALSE))=TRUE,(C18),(LEFT(VLOOKUP(TRIM(C18),[1]!Table_Query_from_BetcoViews[[#All],[AlternateID]:[MainSKU]],4,FALSE),6)))</f>
        <v>400663</v>
      </c>
      <c r="G18" s="6" t="str">
        <f>IFERROR(VLOOKUP(TRIM(C18),[1]!Table_Query_from_BetcoViews[[AlternateID]:[ItemDescr2]],5,FALSE),D18)</f>
        <v>PLAQUE</v>
      </c>
    </row>
    <row r="19" spans="2:7" ht="15">
      <c r="B19" s="2">
        <v>17</v>
      </c>
      <c r="C19" s="2">
        <v>206818</v>
      </c>
      <c r="D19" s="1" t="s">
        <v>22</v>
      </c>
      <c r="E19" s="2">
        <v>2</v>
      </c>
      <c r="F19" s="5">
        <f>IF(ISNA(VLOOKUP(TRIM(C19),[1]!Table_Query_from_BetcoViews[[#All],[AlternateID]:[MainSKU]],4,FALSE))=TRUE,(C19),(LEFT(VLOOKUP(TRIM(C19),[1]!Table_Query_from_BetcoViews[[#All],[AlternateID]:[MainSKU]],4,FALSE),6)))</f>
        <v>206818</v>
      </c>
      <c r="G19" s="6" t="str">
        <f>IFERROR(VLOOKUP(TRIM(C19),[1]!Table_Query_from_BetcoViews[[AlternateID]:[ItemDescr2]],5,FALSE),D19)</f>
        <v>SPECIAL SCREW</v>
      </c>
    </row>
    <row r="20" spans="2:7" ht="15">
      <c r="B20" s="2">
        <v>18</v>
      </c>
      <c r="C20" s="2">
        <v>405915</v>
      </c>
      <c r="D20" s="1" t="s">
        <v>23</v>
      </c>
      <c r="E20" s="2">
        <v>5</v>
      </c>
      <c r="F20" s="5" t="str">
        <f>IF(ISNA(VLOOKUP(TRIM(C20),[1]!Table_Query_from_BetcoViews[[#All],[AlternateID]:[MainSKU]],4,FALSE))=TRUE,(C20),(LEFT(VLOOKUP(TRIM(C20),[1]!Table_Query_from_BetcoViews[[#All],[AlternateID]:[MainSKU]],4,FALSE),6)))</f>
        <v>E81704</v>
      </c>
      <c r="G20" s="6" t="str">
        <f>IFERROR(VLOOKUP(TRIM(C20),[1]!Table_Query_from_BetcoViews[[AlternateID]:[ItemDescr2]],5,FALSE),D20)</f>
        <v>Gasket</v>
      </c>
    </row>
    <row r="21" spans="2:7" ht="15">
      <c r="B21" s="2">
        <v>19</v>
      </c>
      <c r="C21" s="2">
        <v>206196</v>
      </c>
      <c r="D21" s="1" t="s">
        <v>24</v>
      </c>
      <c r="E21" s="2">
        <v>1</v>
      </c>
      <c r="F21" s="5">
        <f>IF(ISNA(VLOOKUP(TRIM(C21),[1]!Table_Query_from_BetcoViews[[#All],[AlternateID]:[MainSKU]],4,FALSE))=TRUE,(C21),(LEFT(VLOOKUP(TRIM(C21),[1]!Table_Query_from_BetcoViews[[#All],[AlternateID]:[MainSKU]],4,FALSE),6)))</f>
        <v>206196</v>
      </c>
      <c r="G21" s="6" t="str">
        <f>IFERROR(VLOOKUP(TRIM(C21),[1]!Table_Query_from_BetcoViews[[AlternateID]:[ItemDescr2]],5,FALSE),D21)</f>
        <v>PIPE</v>
      </c>
    </row>
    <row r="22" spans="2:7" ht="15">
      <c r="B22" s="2">
        <v>20</v>
      </c>
      <c r="C22" s="2">
        <v>409815</v>
      </c>
      <c r="D22" s="1" t="s">
        <v>25</v>
      </c>
      <c r="E22" s="2">
        <v>1</v>
      </c>
      <c r="F22" s="5">
        <f>IF(ISNA(VLOOKUP(TRIM(C22),[1]!Table_Query_from_BetcoViews[[#All],[AlternateID]:[MainSKU]],4,FALSE))=TRUE,(C22),(LEFT(VLOOKUP(TRIM(C22),[1]!Table_Query_from_BetcoViews[[#All],[AlternateID]:[MainSKU]],4,FALSE),6)))</f>
        <v>409815</v>
      </c>
      <c r="G22" s="6" t="str">
        <f>IFERROR(VLOOKUP(TRIM(C22),[1]!Table_Query_from_BetcoViews[[AlternateID]:[ItemDescr2]],5,FALSE),D22)</f>
        <v>FAIRLEAD</v>
      </c>
    </row>
    <row r="23" spans="2:7" ht="15">
      <c r="B23" s="2">
        <v>21</v>
      </c>
      <c r="C23" s="2">
        <v>210310</v>
      </c>
      <c r="D23" s="1" t="s">
        <v>26</v>
      </c>
      <c r="E23" s="2">
        <v>1</v>
      </c>
      <c r="F23" s="5">
        <f>IF(ISNA(VLOOKUP(TRIM(C23),[1]!Table_Query_from_BetcoViews[[#All],[AlternateID]:[MainSKU]],4,FALSE))=TRUE,(C23),(LEFT(VLOOKUP(TRIM(C23),[1]!Table_Query_from_BetcoViews[[#All],[AlternateID]:[MainSKU]],4,FALSE),6)))</f>
        <v>210310</v>
      </c>
      <c r="G23" s="6" t="str">
        <f>IFERROR(VLOOKUP(TRIM(C23),[1]!Table_Query_from_BetcoViews[[AlternateID]:[ItemDescr2]],5,FALSE),D23)</f>
        <v>HANDLE BAR BODY</v>
      </c>
    </row>
    <row r="24" spans="2:7" ht="15">
      <c r="B24" s="2">
        <v>22</v>
      </c>
      <c r="C24" s="2">
        <v>406199</v>
      </c>
      <c r="D24" s="1" t="s">
        <v>38</v>
      </c>
      <c r="E24" s="2">
        <v>1</v>
      </c>
      <c r="F24" s="5" t="str">
        <f>IF(ISNA(VLOOKUP(TRIM(C24),[1]!Table_Query_from_BetcoViews[[#All],[AlternateID]:[MainSKU]],4,FALSE))=TRUE,(C24),(LEFT(VLOOKUP(TRIM(C24),[1]!Table_Query_from_BetcoViews[[#All],[AlternateID]:[MainSKU]],4,FALSE),6)))</f>
        <v>E82603</v>
      </c>
      <c r="G24" s="6" t="str">
        <f>IFERROR(VLOOKUP(TRIM(C24),[1]!Table_Query_from_BetcoViews[[AlternateID]:[ItemDescr2]],5,FALSE),D24)</f>
        <v>Battery check card</v>
      </c>
    </row>
    <row r="25" spans="2:7" ht="15">
      <c r="B25" s="2">
        <v>23</v>
      </c>
      <c r="C25" s="2">
        <v>409261</v>
      </c>
      <c r="D25" s="1" t="s">
        <v>27</v>
      </c>
      <c r="E25" s="2">
        <v>1</v>
      </c>
      <c r="F25" s="5" t="str">
        <f>IF(ISNA(VLOOKUP(TRIM(C25),[1]!Table_Query_from_BetcoViews[[#All],[AlternateID]:[MainSKU]],4,FALSE))=TRUE,(C25),(LEFT(VLOOKUP(TRIM(C25),[1]!Table_Query_from_BetcoViews[[#All],[AlternateID]:[MainSKU]],4,FALSE),6)))</f>
        <v>E83316</v>
      </c>
      <c r="G25" s="6" t="str">
        <f>IFERROR(VLOOKUP(TRIM(C25),[1]!Table_Query_from_BetcoViews[[AlternateID]:[ItemDescr2]],5,FALSE),D25)</f>
        <v>Key Switch</v>
      </c>
    </row>
    <row r="26" spans="2:7" ht="15">
      <c r="B26" s="2">
        <v>24</v>
      </c>
      <c r="C26" s="2">
        <v>409246</v>
      </c>
      <c r="D26" s="1" t="s">
        <v>28</v>
      </c>
      <c r="E26" s="2">
        <v>1</v>
      </c>
      <c r="F26" s="5" t="str">
        <f>IF(ISNA(VLOOKUP(TRIM(C26),[1]!Table_Query_from_BetcoViews[[#All],[AlternateID]:[MainSKU]],4,FALSE))=TRUE,(C26),(LEFT(VLOOKUP(TRIM(C26),[1]!Table_Query_from_BetcoViews[[#All],[AlternateID]:[MainSKU]],4,FALSE),6)))</f>
        <v>E83173</v>
      </c>
      <c r="G26" s="6" t="str">
        <f>IFERROR(VLOOKUP(TRIM(C26),[1]!Table_Query_from_BetcoViews[[AlternateID]:[ItemDescr2]],5,FALSE),D26)</f>
        <v>Contact, Key Switch</v>
      </c>
    </row>
    <row r="27" spans="2:7" ht="15">
      <c r="B27" s="2">
        <v>25</v>
      </c>
      <c r="C27" s="2">
        <v>409297</v>
      </c>
      <c r="D27" s="1" t="s">
        <v>29</v>
      </c>
      <c r="E27" s="2">
        <v>1</v>
      </c>
      <c r="F27" s="5" t="str">
        <f>IF(ISNA(VLOOKUP(TRIM(C27),[1]!Table_Query_from_BetcoViews[[#All],[AlternateID]:[MainSKU]],4,FALSE))=TRUE,(C27),(LEFT(VLOOKUP(TRIM(C27),[1]!Table_Query_from_BetcoViews[[#All],[AlternateID]:[MainSKU]],4,FALSE),6)))</f>
        <v>E83315</v>
      </c>
      <c r="G27" s="6" t="str">
        <f>IFERROR(VLOOKUP(TRIM(C27),[1]!Table_Query_from_BetcoViews[[AlternateID]:[ItemDescr2]],5,FALSE),D27)</f>
        <v>Switch Key</v>
      </c>
    </row>
    <row r="28" spans="2:7" ht="15">
      <c r="B28" s="2">
        <v>26</v>
      </c>
      <c r="C28" s="2">
        <v>404990</v>
      </c>
      <c r="D28" s="1" t="s">
        <v>30</v>
      </c>
      <c r="E28" s="2">
        <v>1</v>
      </c>
      <c r="F28" s="5">
        <f>IF(ISNA(VLOOKUP(TRIM(C28),[1]!Table_Query_from_BetcoViews[[#All],[AlternateID]:[MainSKU]],4,FALSE))=TRUE,(C28),(LEFT(VLOOKUP(TRIM(C28),[1]!Table_Query_from_BetcoViews[[#All],[AlternateID]:[MainSKU]],4,FALSE),6)))</f>
        <v>404990</v>
      </c>
      <c r="G28" s="6" t="str">
        <f>IFERROR(VLOOKUP(TRIM(C28),[1]!Table_Query_from_BetcoViews[[AlternateID]:[ItemDescr2]],5,FALSE),D28)</f>
        <v>DECAL</v>
      </c>
    </row>
    <row r="29" spans="2:7" ht="15">
      <c r="B29" s="1" t="s">
        <v>31</v>
      </c>
      <c r="C29" s="2">
        <v>404991</v>
      </c>
      <c r="D29" s="1" t="s">
        <v>30</v>
      </c>
      <c r="E29" s="2">
        <v>1</v>
      </c>
      <c r="F29" s="5">
        <f>IF(ISNA(VLOOKUP(TRIM(C29),[1]!Table_Query_from_BetcoViews[[#All],[AlternateID]:[MainSKU]],4,FALSE))=TRUE,(C29),(LEFT(VLOOKUP(TRIM(C29),[1]!Table_Query_from_BetcoViews[[#All],[AlternateID]:[MainSKU]],4,FALSE),6)))</f>
        <v>404991</v>
      </c>
      <c r="G29" s="6" t="str">
        <f>IFERROR(VLOOKUP(TRIM(C29),[1]!Table_Query_from_BetcoViews[[AlternateID]:[ItemDescr2]],5,FALSE),D29)</f>
        <v>DECAL</v>
      </c>
    </row>
    <row r="30" spans="2:7" ht="15">
      <c r="B30" s="2">
        <v>27</v>
      </c>
      <c r="C30" s="2">
        <v>409262</v>
      </c>
      <c r="D30" s="1" t="s">
        <v>32</v>
      </c>
      <c r="E30" s="2">
        <v>1</v>
      </c>
      <c r="F30" s="5" t="str">
        <f>IF(ISNA(VLOOKUP(TRIM(C30),[1]!Table_Query_from_BetcoViews[[#All],[AlternateID]:[MainSKU]],4,FALSE))=TRUE,(C30),(LEFT(VLOOKUP(TRIM(C30),[1]!Table_Query_from_BetcoViews[[#All],[AlternateID]:[MainSKU]],4,FALSE),6)))</f>
        <v>E81358</v>
      </c>
      <c r="G30" s="6" t="str">
        <f>IFERROR(VLOOKUP(TRIM(C30),[1]!Table_Query_from_BetcoViews[[AlternateID]:[ItemDescr2]],5,FALSE),D30)</f>
        <v>Switch Flange</v>
      </c>
    </row>
    <row r="31" spans="2:7" ht="15">
      <c r="B31" s="2">
        <v>28</v>
      </c>
      <c r="C31" s="2">
        <v>210516</v>
      </c>
      <c r="D31" s="1" t="s">
        <v>2</v>
      </c>
      <c r="E31" s="2">
        <v>1</v>
      </c>
      <c r="F31" s="5" t="str">
        <f>IF(ISNA(VLOOKUP(TRIM(C31),[1]!Table_Query_from_BetcoViews[[#All],[AlternateID]:[MainSKU]],4,FALSE))=TRUE,(C31),(LEFT(VLOOKUP(TRIM(C31),[1]!Table_Query_from_BetcoViews[[#All],[AlternateID]:[MainSKU]],4,FALSE),6)))</f>
        <v>E82351</v>
      </c>
      <c r="G31" s="6" t="str">
        <f>IFERROR(VLOOKUP(TRIM(C31),[1]!Table_Query_from_BetcoViews[[AlternateID]:[ItemDescr2]],5,FALSE),D31)</f>
        <v>Key Switch Assembly w/Keys</v>
      </c>
    </row>
    <row r="32" spans="2:7" ht="15">
      <c r="B32" s="2">
        <v>29</v>
      </c>
      <c r="C32" s="2">
        <v>409546</v>
      </c>
      <c r="D32" s="1" t="s">
        <v>33</v>
      </c>
      <c r="E32" s="2">
        <v>1</v>
      </c>
      <c r="F32" s="5" t="str">
        <f>IF(ISNA(VLOOKUP(TRIM(C32),[1]!Table_Query_from_BetcoViews[[#All],[AlternateID]:[MainSKU]],4,FALSE))=TRUE,(C32),(LEFT(VLOOKUP(TRIM(C32),[1]!Table_Query_from_BetcoViews[[#All],[AlternateID]:[MainSKU]],4,FALSE),6)))</f>
        <v>E83175</v>
      </c>
      <c r="G32" s="6" t="str">
        <f>IFERROR(VLOOKUP(TRIM(C32),[1]!Table_Query_from_BetcoViews[[AlternateID]:[ItemDescr2]],5,FALSE),D32)</f>
        <v>battery level display</v>
      </c>
    </row>
    <row r="33" spans="2:7" ht="15">
      <c r="B33" s="2">
        <v>30</v>
      </c>
      <c r="C33" s="2">
        <v>406367</v>
      </c>
      <c r="D33" t="s">
        <v>39</v>
      </c>
      <c r="E33" s="2">
        <v>1</v>
      </c>
      <c r="F33" s="5" t="str">
        <f>IF(ISNA(VLOOKUP(TRIM(C33),[1]!Table_Query_from_BetcoViews[[#All],[AlternateID]:[MainSKU]],4,FALSE))=TRUE,(C33),(LEFT(VLOOKUP(TRIM(C33),[1]!Table_Query_from_BetcoViews[[#All],[AlternateID]:[MainSKU]],4,FALSE),6)))</f>
        <v>E83157</v>
      </c>
      <c r="G33" s="6" t="str">
        <f>IFERROR(VLOOKUP(TRIM(C33),[1]!Table_Query_from_BetcoViews[[AlternateID]:[ItemDescr2]],5,FALSE),D33)</f>
        <v>battery indicator card</v>
      </c>
    </row>
    <row r="34" spans="2:7" ht="15">
      <c r="B34" s="2">
        <v>50</v>
      </c>
      <c r="C34" s="2">
        <v>409077</v>
      </c>
      <c r="D34" s="1" t="s">
        <v>34</v>
      </c>
      <c r="E34" s="2">
        <v>5</v>
      </c>
      <c r="F34" s="5" t="str">
        <f>IF(ISNA(VLOOKUP(TRIM(C34),[1]!Table_Query_from_BetcoViews[[#All],[AlternateID]:[MainSKU]],4,FALSE))=TRUE,(C34),(LEFT(VLOOKUP(TRIM(C34),[1]!Table_Query_from_BetcoViews[[#All],[AlternateID]:[MainSKU]],4,FALSE),6)))</f>
        <v>E81673</v>
      </c>
      <c r="G34" s="6" t="str">
        <f>IFERROR(VLOOKUP(TRIM(C34),[1]!Table_Query_from_BetcoViews[[AlternateID]:[ItemDescr2]],5,FALSE),D34)</f>
        <v>Hex Nyloc Nut, M3 Zinc</v>
      </c>
    </row>
    <row r="35" spans="2:7" ht="15">
      <c r="B35" s="2">
        <v>51</v>
      </c>
      <c r="C35" s="2">
        <v>408639</v>
      </c>
      <c r="D35" s="1" t="s">
        <v>35</v>
      </c>
      <c r="E35" s="2">
        <v>4</v>
      </c>
      <c r="F35" s="5">
        <f>IF(ISNA(VLOOKUP(TRIM(C35),[1]!Table_Query_from_BetcoViews[[#All],[AlternateID]:[MainSKU]],4,FALSE))=TRUE,(C35),(LEFT(VLOOKUP(TRIM(C35),[1]!Table_Query_from_BetcoViews[[#All],[AlternateID]:[MainSKU]],4,FALSE),6)))</f>
        <v>408639</v>
      </c>
      <c r="G35" s="6" t="str">
        <f>IFERROR(VLOOKUP(TRIM(C35),[1]!Table_Query_from_BetcoViews[[AlternateID]:[ItemDescr2]],5,FALSE),D35)</f>
        <v>SCREW</v>
      </c>
    </row>
    <row r="36" spans="2:7" ht="15">
      <c r="B36" s="2">
        <v>52</v>
      </c>
      <c r="C36" s="2">
        <v>409034</v>
      </c>
      <c r="D36" s="1" t="s">
        <v>36</v>
      </c>
      <c r="E36" s="2">
        <v>2</v>
      </c>
      <c r="F36" s="5">
        <f>IF(ISNA(VLOOKUP(TRIM(C36),[1]!Table_Query_from_BetcoViews[[#All],[AlternateID]:[MainSKU]],4,FALSE))=TRUE,(C36),(LEFT(VLOOKUP(TRIM(C36),[1]!Table_Query_from_BetcoViews[[#All],[AlternateID]:[MainSKU]],4,FALSE),6)))</f>
        <v>409034</v>
      </c>
      <c r="G36" s="6" t="str">
        <f>IFERROR(VLOOKUP(TRIM(C36),[1]!Table_Query_from_BetcoViews[[AlternateID]:[ItemDescr2]],5,FALSE),D36)</f>
        <v>NUT</v>
      </c>
    </row>
    <row r="37" spans="2:7" ht="15">
      <c r="B37" s="2">
        <v>53</v>
      </c>
      <c r="C37" s="2">
        <v>408834</v>
      </c>
      <c r="D37" s="1" t="s">
        <v>35</v>
      </c>
      <c r="E37" s="2">
        <v>4</v>
      </c>
      <c r="F37" s="5">
        <f>IF(ISNA(VLOOKUP(TRIM(C37),[1]!Table_Query_from_BetcoViews[[#All],[AlternateID]:[MainSKU]],4,FALSE))=TRUE,(C37),(LEFT(VLOOKUP(TRIM(C37),[1]!Table_Query_from_BetcoViews[[#All],[AlternateID]:[MainSKU]],4,FALSE),6)))</f>
        <v>408834</v>
      </c>
      <c r="G37" s="6" t="str">
        <f>IFERROR(VLOOKUP(TRIM(C37),[1]!Table_Query_from_BetcoViews[[AlternateID]:[ItemDescr2]],5,FALSE),D37)</f>
        <v>SCREW</v>
      </c>
    </row>
    <row r="38" spans="2:7" ht="15">
      <c r="B38" s="2">
        <v>54</v>
      </c>
      <c r="C38" s="2">
        <v>408852</v>
      </c>
      <c r="D38" s="1" t="s">
        <v>35</v>
      </c>
      <c r="E38" s="2">
        <v>8</v>
      </c>
      <c r="F38" s="5" t="str">
        <f>IF(ISNA(VLOOKUP(TRIM(C38),[1]!Table_Query_from_BetcoViews[[#All],[AlternateID]:[MainSKU]],4,FALSE))=TRUE,(C38),(LEFT(VLOOKUP(TRIM(C38),[1]!Table_Query_from_BetcoViews[[#All],[AlternateID]:[MainSKU]],4,FALSE),6)))</f>
        <v>E88362</v>
      </c>
      <c r="G38" s="6" t="str">
        <f>IFERROR(VLOOKUP(TRIM(C38),[1]!Table_Query_from_BetcoViews[[AlternateID]:[ItemDescr2]],5,FALSE),D38)</f>
        <v>Screw M5 x 30 UNI 7687 DIN 7985 Galv.</v>
      </c>
    </row>
    <row r="39" spans="2:7" ht="15">
      <c r="B39" s="2">
        <v>55</v>
      </c>
      <c r="C39" s="2">
        <v>408334</v>
      </c>
      <c r="D39" s="1" t="s">
        <v>37</v>
      </c>
      <c r="E39" s="2">
        <v>2</v>
      </c>
      <c r="F39" s="5">
        <f>IF(ISNA(VLOOKUP(TRIM(C39),[1]!Table_Query_from_BetcoViews[[#All],[AlternateID]:[MainSKU]],4,FALSE))=TRUE,(C39),(LEFT(VLOOKUP(TRIM(C39),[1]!Table_Query_from_BetcoViews[[#All],[AlternateID]:[MainSKU]],4,FALSE),6)))</f>
        <v>408334</v>
      </c>
      <c r="G39" s="6" t="str">
        <f>IFERROR(VLOOKUP(TRIM(C39),[1]!Table_Query_from_BetcoViews[[AlternateID]:[ItemDescr2]],5,FALSE),D39)</f>
        <v>LOCK WASHER</v>
      </c>
    </row>
  </sheetData>
  <pageMargins left="0.75" right="0.75" top="1" bottom="1" header="0.5" footer="0.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64108E186E9374D9EED37B3E6A04DC9" ma:contentTypeVersion="12" ma:contentTypeDescription="Create a new document." ma:contentTypeScope="" ma:versionID="b83fd9c99c6195f566848c4fe42d3f05">
  <xsd:schema xmlns:xsd="http://www.w3.org/2001/XMLSchema" xmlns:xs="http://www.w3.org/2001/XMLSchema" xmlns:p="http://schemas.microsoft.com/office/2006/metadata/properties" xmlns:ns2="be2d7423-8830-4d8d-9e93-7d993877a5eb" xmlns:ns3="bdaac88e-5f8b-459b-bd44-68cff2cd19f0" targetNamespace="http://schemas.microsoft.com/office/2006/metadata/properties" ma:root="true" ma:fieldsID="f4d36ea086d5759e82af32e0607c8f26" ns2:_="" ns3:_="">
    <xsd:import namespace="be2d7423-8830-4d8d-9e93-7d993877a5eb"/>
    <xsd:import namespace="bdaac88e-5f8b-459b-bd44-68cff2cd19f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e2d7423-8830-4d8d-9e93-7d993877a5e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4ec1e114-73f4-41d4-9056-046e7e59036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19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aac88e-5f8b-459b-bd44-68cff2cd19f0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3b20c64d-e67e-4274-ad54-0ef3d72d2de2}" ma:internalName="TaxCatchAll" ma:showField="CatchAllData" ma:web="bdaac88e-5f8b-459b-bd44-68cff2cd19f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daac88e-5f8b-459b-bd44-68cff2cd19f0" xsi:nil="true"/>
    <lcf76f155ced4ddcb4097134ff3c332f xmlns="be2d7423-8830-4d8d-9e93-7d993877a5eb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AA6831F6-6908-4FB0-B848-A87717B4299A}"/>
</file>

<file path=customXml/itemProps2.xml><?xml version="1.0" encoding="utf-8"?>
<ds:datastoreItem xmlns:ds="http://schemas.openxmlformats.org/officeDocument/2006/customXml" ds:itemID="{A7D983E6-B2BA-437F-AC77-5E539BCA231C}"/>
</file>

<file path=customXml/itemProps3.xml><?xml version="1.0" encoding="utf-8"?>
<ds:datastoreItem xmlns:ds="http://schemas.openxmlformats.org/officeDocument/2006/customXml" ds:itemID="{B77F2B92-AD6B-4C03-831B-8B34993B226E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Parts Manual Simpla 45-50-61 12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 Samuelson</dc:creator>
  <cp:lastModifiedBy>Pete Samuelson</cp:lastModifiedBy>
  <cp:lastPrinted>2011-02-11T20:49:38Z</cp:lastPrinted>
  <dcterms:created xsi:type="dcterms:W3CDTF">2011-02-11T20:49:26Z</dcterms:created>
  <dcterms:modified xsi:type="dcterms:W3CDTF">2011-02-11T20:49:40Z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0x010100A64108E186E9374D9EED37B3E6A04DC9</vt:lpwstr>
  </property>
</Properties>
</file>